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953431-9094-4F33-8B4C-6AD166269433}" xr6:coauthVersionLast="45" xr6:coauthVersionMax="45" xr10:uidLastSave="{00000000-0000-0000-0000-000000000000}"/>
  <bookViews>
    <workbookView xWindow="-110" yWindow="-110" windowWidth="19420" windowHeight="10420" xr2:uid="{13A07C28-7F0C-40FE-A4A3-5029A35F88DC}"/>
  </bookViews>
  <sheets>
    <sheet name="2019 Balance Sheet " sheetId="1" r:id="rId1"/>
    <sheet name="2019 Profit &amp; Loss Statement" sheetId="2" r:id="rId2"/>
    <sheet name="2019 GL Transactions" sheetId="3" r:id="rId3"/>
  </sheets>
  <definedNames>
    <definedName name="_xlnm.Print_Area" localSheetId="0">'2019 Balance Sheet '!$A$3:$D$43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3" l="1"/>
  <c r="N33" i="3" s="1"/>
  <c r="M30" i="3"/>
  <c r="L30" i="3"/>
  <c r="K30" i="3"/>
  <c r="J30" i="3"/>
  <c r="I30" i="3"/>
  <c r="H30" i="3"/>
  <c r="G30" i="3"/>
  <c r="F30" i="3"/>
  <c r="E30" i="3"/>
  <c r="D30" i="3"/>
  <c r="C30" i="3"/>
  <c r="O27" i="3"/>
  <c r="O26" i="3"/>
  <c r="O25" i="3"/>
  <c r="O24" i="3"/>
  <c r="O23" i="3"/>
  <c r="O22" i="3"/>
  <c r="O21" i="3"/>
  <c r="O18" i="3"/>
  <c r="N14" i="3"/>
  <c r="M14" i="3"/>
  <c r="M33" i="3" s="1"/>
  <c r="L14" i="3"/>
  <c r="L33" i="3" s="1"/>
  <c r="K14" i="3"/>
  <c r="J14" i="3"/>
  <c r="I14" i="3"/>
  <c r="H14" i="3"/>
  <c r="G14" i="3"/>
  <c r="D14" i="3"/>
  <c r="D33" i="3" s="1"/>
  <c r="C14" i="3"/>
  <c r="C33" i="3" s="1"/>
  <c r="O13" i="3"/>
  <c r="O12" i="3"/>
  <c r="O11" i="3"/>
  <c r="O10" i="3"/>
  <c r="O9" i="3"/>
  <c r="F8" i="3"/>
  <c r="F14" i="3" s="1"/>
  <c r="E8" i="3"/>
  <c r="E14" i="3" s="1"/>
  <c r="E33" i="3" s="1"/>
  <c r="B36" i="2"/>
  <c r="B16" i="2"/>
  <c r="B38" i="2" s="1"/>
  <c r="B42" i="1"/>
  <c r="B40" i="1"/>
  <c r="C38" i="1"/>
  <c r="E37" i="1"/>
  <c r="D32" i="1"/>
  <c r="C32" i="1"/>
  <c r="B32" i="1"/>
  <c r="D30" i="1"/>
  <c r="B26" i="1"/>
  <c r="D24" i="1"/>
  <c r="C24" i="1"/>
  <c r="B24" i="1"/>
  <c r="D23" i="1"/>
  <c r="C22" i="1"/>
  <c r="C21" i="1"/>
  <c r="G20" i="1"/>
  <c r="F20" i="1"/>
  <c r="E19" i="1"/>
  <c r="E18" i="1"/>
  <c r="B18" i="1"/>
  <c r="D17" i="1"/>
  <c r="D16" i="1"/>
  <c r="C15" i="1"/>
  <c r="C18" i="1" s="1"/>
  <c r="D14" i="1"/>
  <c r="F33" i="3" l="1"/>
  <c r="G33" i="3"/>
  <c r="H33" i="3"/>
  <c r="O30" i="3"/>
  <c r="I33" i="3"/>
  <c r="J33" i="3"/>
  <c r="K33" i="3"/>
  <c r="O8" i="3"/>
  <c r="O14" i="3" s="1"/>
  <c r="D18" i="1"/>
  <c r="C26" i="1"/>
  <c r="D15" i="1"/>
  <c r="O33" i="3" l="1"/>
  <c r="P33" i="3"/>
  <c r="F18" i="1"/>
  <c r="D26" i="1"/>
  <c r="D37" i="1" s="1"/>
  <c r="C37" i="1" l="1"/>
  <c r="C40" i="1" s="1"/>
  <c r="C42" i="1" s="1"/>
  <c r="D40" i="1"/>
  <c r="D42" i="1" s="1"/>
</calcChain>
</file>

<file path=xl/sharedStrings.xml><?xml version="1.0" encoding="utf-8"?>
<sst xmlns="http://schemas.openxmlformats.org/spreadsheetml/2006/main" count="92" uniqueCount="81">
  <si>
    <t>Bonnie Ridge Foundation - Homeowners Association</t>
  </si>
  <si>
    <t>Balance Sheet</t>
  </si>
  <si>
    <t>As of December 31, 2019</t>
  </si>
  <si>
    <t>Balance as of</t>
  </si>
  <si>
    <t>Jan - Dec 2019</t>
  </si>
  <si>
    <t xml:space="preserve"> Balance as of</t>
  </si>
  <si>
    <t>Transactions</t>
  </si>
  <si>
    <t>ASSETS</t>
  </si>
  <si>
    <t>Cash</t>
  </si>
  <si>
    <t xml:space="preserve">    Operating Bank Account - BR HOA</t>
  </si>
  <si>
    <t xml:space="preserve">                Total Receipts</t>
  </si>
  <si>
    <t xml:space="preserve">                Total Prepaid Assessment</t>
  </si>
  <si>
    <t xml:space="preserve">                Total Disbursements</t>
  </si>
  <si>
    <t xml:space="preserve">    Total Cash</t>
  </si>
  <si>
    <t>IREA exp $21.82</t>
  </si>
  <si>
    <t>Receivables</t>
  </si>
  <si>
    <t xml:space="preserve">    Regular Assessment Receivable</t>
  </si>
  <si>
    <t xml:space="preserve">    Regular Assessment Late Fee Receivable</t>
  </si>
  <si>
    <t xml:space="preserve">    Special Assessment Receivable</t>
  </si>
  <si>
    <t xml:space="preserve">    Total Receivables</t>
  </si>
  <si>
    <t>Total Assets</t>
  </si>
  <si>
    <t>LIABILITIES</t>
  </si>
  <si>
    <t>Accounts Payable</t>
  </si>
  <si>
    <t>Total Liabilities</t>
  </si>
  <si>
    <t>EQUITY</t>
  </si>
  <si>
    <t xml:space="preserve"> </t>
  </si>
  <si>
    <t>Current Earnings:</t>
  </si>
  <si>
    <t xml:space="preserve">   Retained Earnings</t>
  </si>
  <si>
    <t xml:space="preserve">   Current Year Earnings/Loss</t>
  </si>
  <si>
    <t>Total Equity</t>
  </si>
  <si>
    <t>Total Liabilities and Equity</t>
  </si>
  <si>
    <t>Profit &amp; Loss Statement</t>
  </si>
  <si>
    <t>As Of December 31, 2019</t>
  </si>
  <si>
    <t>Current Year</t>
  </si>
  <si>
    <t>INCOME</t>
  </si>
  <si>
    <t>Regular Assessments</t>
  </si>
  <si>
    <t>Special Assessments</t>
  </si>
  <si>
    <t>Prepaid Assessments 2020</t>
  </si>
  <si>
    <t>Late Fees</t>
  </si>
  <si>
    <t>Other Revenues</t>
  </si>
  <si>
    <t xml:space="preserve">   IREA Refund</t>
  </si>
  <si>
    <t xml:space="preserve">    Total Income</t>
  </si>
  <si>
    <t>EXPENDITURES:</t>
  </si>
  <si>
    <t>Utilities:</t>
  </si>
  <si>
    <t xml:space="preserve">    Electric</t>
  </si>
  <si>
    <t>Ground Maintenance</t>
  </si>
  <si>
    <t xml:space="preserve">     Maintenance, Mowing, Repairs</t>
  </si>
  <si>
    <t>Administration/Overhead:</t>
  </si>
  <si>
    <t xml:space="preserve">  Office Supplies</t>
  </si>
  <si>
    <t xml:space="preserve">  Postage, PO Box Rental</t>
  </si>
  <si>
    <t xml:space="preserve">  Director's Insurance</t>
  </si>
  <si>
    <t xml:space="preserve">  Web Site Fee</t>
  </si>
  <si>
    <t xml:space="preserve">  Facility Rental - Annual HOA Meeting</t>
  </si>
  <si>
    <t xml:space="preserve">    Total Expenditures</t>
  </si>
  <si>
    <t>PROFIT/LOSS</t>
  </si>
  <si>
    <t xml:space="preserve">  Other Administration </t>
  </si>
  <si>
    <t xml:space="preserve">      Fence Repairs &amp; Materials</t>
  </si>
  <si>
    <t xml:space="preserve">General Ledger Transactions  </t>
  </si>
  <si>
    <t>Total</t>
  </si>
  <si>
    <t>INCOME:</t>
  </si>
  <si>
    <t>Prepaid 2020</t>
  </si>
  <si>
    <t>Other Revenues (Status/Transfer Fee)</t>
  </si>
  <si>
    <t xml:space="preserve">     IREA Refund</t>
  </si>
  <si>
    <t>TOTAL INCOME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</si>
  <si>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</si>
  <si>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Utitities</t>
  </si>
  <si>
    <t xml:space="preserve">    Electric </t>
  </si>
  <si>
    <t>IREA - Street Lighting</t>
  </si>
  <si>
    <t xml:space="preserve">    </t>
  </si>
  <si>
    <t>Office Supplies</t>
  </si>
  <si>
    <t>Postage, PO Box Rental</t>
  </si>
  <si>
    <t>Annual P O Box Rental</t>
  </si>
  <si>
    <t>Director's Insurance</t>
  </si>
  <si>
    <t xml:space="preserve">Annual Renewal </t>
  </si>
  <si>
    <t>Web Site Fee</t>
  </si>
  <si>
    <t>2018 Fees</t>
  </si>
  <si>
    <t>Facility Rental - HOA Annual Meeting</t>
  </si>
  <si>
    <t>Other Administration</t>
  </si>
  <si>
    <r>
      <t xml:space="preserve">   </t>
    </r>
    <r>
      <rPr>
        <sz val="10"/>
        <rFont val="Arial"/>
        <family val="2"/>
      </rPr>
      <t>Fence Repairs &amp; Materials</t>
    </r>
  </si>
  <si>
    <t>TOTAL EXPENDITURES</t>
  </si>
  <si>
    <t xml:space="preserve">Acct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</si>
</sst>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44" fontId="0" fillId="0" borderId="0" xfId="0" applyNumberFormat="1"/>
    <xf numFmtId="44" fontId="0" fillId="0" borderId="1" xfId="0" applyNumberFormat="1" applyBorder="1"/>
    <xf numFmtId="43" fontId="0" fillId="0" borderId="1" xfId="0" applyNumberFormat="1" applyBorder="1"/>
    <xf numFmtId="44" fontId="3" fillId="0" borderId="0" xfId="0" applyNumberFormat="1" applyFont="1"/>
    <xf numFmtId="43" fontId="0" fillId="0" borderId="0" xfId="0" applyNumberFormat="1"/>
    <xf numFmtId="0" fontId="1" fillId="0" borderId="0" xfId="0" applyFont="1"/>
    <xf numFmtId="0" fontId="3" fillId="0" borderId="1" xfId="0" applyFont="1" applyBorder="1"/>
    <xf numFmtId="15" fontId="2" fillId="0" borderId="0" xfId="0" applyNumberFormat="1" applyFont="1" applyAlignment="1">
      <alignment horizontal="center"/>
    </xf>
    <xf numFmtId="0" fontId="4" fillId="0" borderId="0" xfId="0" applyFont="1"/>
    <xf numFmtId="4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1" xfId="0" applyNumberFormat="1" applyFont="1" applyBorder="1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3" fontId="0" fillId="0" borderId="0" xfId="0" applyNumberForma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43" fontId="0" fillId="0" borderId="1" xfId="0" applyNumberFormat="1" applyBorder="1" applyAlignment="1">
      <alignment horizontal="center"/>
    </xf>
    <xf numFmtId="0" fontId="7" fillId="0" borderId="0" xfId="0" applyFont="1"/>
    <xf numFmtId="2" fontId="0" fillId="0" borderId="0" xfId="0" applyNumberFormat="1"/>
    <xf numFmtId="44" fontId="0" fillId="0" borderId="0" xfId="0" quotePrefix="1" applyNumberFormat="1"/>
    <xf numFmtId="2" fontId="1" fillId="0" borderId="0" xfId="0" applyNumberFormat="1" applyFont="1"/>
    <xf numFmtId="0" fontId="6" fillId="0" borderId="0" xfId="0" applyFont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82E6-E173-40C8-8296-A25EE16B3658}">
  <dimension ref="A2:G45"/>
  <sheetViews>
    <sheetView tabSelected="1" workbookViewId="0">
      <selection activeCell="M15" sqref="M15"/>
    </sheetView>
  </sheetViews>
  <sheetFormatPr defaultRowHeight="12.5" x14ac:dyDescent="0.25"/>
  <cols>
    <col min="1" max="1" width="42.08984375" customWidth="1"/>
    <col min="2" max="2" width="15.453125" customWidth="1"/>
    <col min="3" max="3" width="17.453125" customWidth="1"/>
    <col min="4" max="4" width="19.36328125" customWidth="1"/>
    <col min="5" max="5" width="14.08984375" hidden="1" customWidth="1"/>
    <col min="6" max="6" width="12.90625" hidden="1" customWidth="1"/>
    <col min="7" max="9" width="0" hidden="1" customWidth="1"/>
    <col min="257" max="257" width="42.08984375" customWidth="1"/>
    <col min="258" max="258" width="15.453125" customWidth="1"/>
    <col min="259" max="259" width="17.453125" customWidth="1"/>
    <col min="260" max="260" width="19.36328125" customWidth="1"/>
    <col min="261" max="265" width="0" hidden="1" customWidth="1"/>
    <col min="513" max="513" width="42.08984375" customWidth="1"/>
    <col min="514" max="514" width="15.453125" customWidth="1"/>
    <col min="515" max="515" width="17.453125" customWidth="1"/>
    <col min="516" max="516" width="19.36328125" customWidth="1"/>
    <col min="517" max="521" width="0" hidden="1" customWidth="1"/>
    <col min="769" max="769" width="42.08984375" customWidth="1"/>
    <col min="770" max="770" width="15.453125" customWidth="1"/>
    <col min="771" max="771" width="17.453125" customWidth="1"/>
    <col min="772" max="772" width="19.36328125" customWidth="1"/>
    <col min="773" max="777" width="0" hidden="1" customWidth="1"/>
    <col min="1025" max="1025" width="42.08984375" customWidth="1"/>
    <col min="1026" max="1026" width="15.453125" customWidth="1"/>
    <col min="1027" max="1027" width="17.453125" customWidth="1"/>
    <col min="1028" max="1028" width="19.36328125" customWidth="1"/>
    <col min="1029" max="1033" width="0" hidden="1" customWidth="1"/>
    <col min="1281" max="1281" width="42.08984375" customWidth="1"/>
    <col min="1282" max="1282" width="15.453125" customWidth="1"/>
    <col min="1283" max="1283" width="17.453125" customWidth="1"/>
    <col min="1284" max="1284" width="19.36328125" customWidth="1"/>
    <col min="1285" max="1289" width="0" hidden="1" customWidth="1"/>
    <col min="1537" max="1537" width="42.08984375" customWidth="1"/>
    <col min="1538" max="1538" width="15.453125" customWidth="1"/>
    <col min="1539" max="1539" width="17.453125" customWidth="1"/>
    <col min="1540" max="1540" width="19.36328125" customWidth="1"/>
    <col min="1541" max="1545" width="0" hidden="1" customWidth="1"/>
    <col min="1793" max="1793" width="42.08984375" customWidth="1"/>
    <col min="1794" max="1794" width="15.453125" customWidth="1"/>
    <col min="1795" max="1795" width="17.453125" customWidth="1"/>
    <col min="1796" max="1796" width="19.36328125" customWidth="1"/>
    <col min="1797" max="1801" width="0" hidden="1" customWidth="1"/>
    <col min="2049" max="2049" width="42.08984375" customWidth="1"/>
    <col min="2050" max="2050" width="15.453125" customWidth="1"/>
    <col min="2051" max="2051" width="17.453125" customWidth="1"/>
    <col min="2052" max="2052" width="19.36328125" customWidth="1"/>
    <col min="2053" max="2057" width="0" hidden="1" customWidth="1"/>
    <col min="2305" max="2305" width="42.08984375" customWidth="1"/>
    <col min="2306" max="2306" width="15.453125" customWidth="1"/>
    <col min="2307" max="2307" width="17.453125" customWidth="1"/>
    <col min="2308" max="2308" width="19.36328125" customWidth="1"/>
    <col min="2309" max="2313" width="0" hidden="1" customWidth="1"/>
    <col min="2561" max="2561" width="42.08984375" customWidth="1"/>
    <col min="2562" max="2562" width="15.453125" customWidth="1"/>
    <col min="2563" max="2563" width="17.453125" customWidth="1"/>
    <col min="2564" max="2564" width="19.36328125" customWidth="1"/>
    <col min="2565" max="2569" width="0" hidden="1" customWidth="1"/>
    <col min="2817" max="2817" width="42.08984375" customWidth="1"/>
    <col min="2818" max="2818" width="15.453125" customWidth="1"/>
    <col min="2819" max="2819" width="17.453125" customWidth="1"/>
    <col min="2820" max="2820" width="19.36328125" customWidth="1"/>
    <col min="2821" max="2825" width="0" hidden="1" customWidth="1"/>
    <col min="3073" max="3073" width="42.08984375" customWidth="1"/>
    <col min="3074" max="3074" width="15.453125" customWidth="1"/>
    <col min="3075" max="3075" width="17.453125" customWidth="1"/>
    <col min="3076" max="3076" width="19.36328125" customWidth="1"/>
    <col min="3077" max="3081" width="0" hidden="1" customWidth="1"/>
    <col min="3329" max="3329" width="42.08984375" customWidth="1"/>
    <col min="3330" max="3330" width="15.453125" customWidth="1"/>
    <col min="3331" max="3331" width="17.453125" customWidth="1"/>
    <col min="3332" max="3332" width="19.36328125" customWidth="1"/>
    <col min="3333" max="3337" width="0" hidden="1" customWidth="1"/>
    <col min="3585" max="3585" width="42.08984375" customWidth="1"/>
    <col min="3586" max="3586" width="15.453125" customWidth="1"/>
    <col min="3587" max="3587" width="17.453125" customWidth="1"/>
    <col min="3588" max="3588" width="19.36328125" customWidth="1"/>
    <col min="3589" max="3593" width="0" hidden="1" customWidth="1"/>
    <col min="3841" max="3841" width="42.08984375" customWidth="1"/>
    <col min="3842" max="3842" width="15.453125" customWidth="1"/>
    <col min="3843" max="3843" width="17.453125" customWidth="1"/>
    <col min="3844" max="3844" width="19.36328125" customWidth="1"/>
    <col min="3845" max="3849" width="0" hidden="1" customWidth="1"/>
    <col min="4097" max="4097" width="42.08984375" customWidth="1"/>
    <col min="4098" max="4098" width="15.453125" customWidth="1"/>
    <col min="4099" max="4099" width="17.453125" customWidth="1"/>
    <col min="4100" max="4100" width="19.36328125" customWidth="1"/>
    <col min="4101" max="4105" width="0" hidden="1" customWidth="1"/>
    <col min="4353" max="4353" width="42.08984375" customWidth="1"/>
    <col min="4354" max="4354" width="15.453125" customWidth="1"/>
    <col min="4355" max="4355" width="17.453125" customWidth="1"/>
    <col min="4356" max="4356" width="19.36328125" customWidth="1"/>
    <col min="4357" max="4361" width="0" hidden="1" customWidth="1"/>
    <col min="4609" max="4609" width="42.08984375" customWidth="1"/>
    <col min="4610" max="4610" width="15.453125" customWidth="1"/>
    <col min="4611" max="4611" width="17.453125" customWidth="1"/>
    <col min="4612" max="4612" width="19.36328125" customWidth="1"/>
    <col min="4613" max="4617" width="0" hidden="1" customWidth="1"/>
    <col min="4865" max="4865" width="42.08984375" customWidth="1"/>
    <col min="4866" max="4866" width="15.453125" customWidth="1"/>
    <col min="4867" max="4867" width="17.453125" customWidth="1"/>
    <col min="4868" max="4868" width="19.36328125" customWidth="1"/>
    <col min="4869" max="4873" width="0" hidden="1" customWidth="1"/>
    <col min="5121" max="5121" width="42.08984375" customWidth="1"/>
    <col min="5122" max="5122" width="15.453125" customWidth="1"/>
    <col min="5123" max="5123" width="17.453125" customWidth="1"/>
    <col min="5124" max="5124" width="19.36328125" customWidth="1"/>
    <col min="5125" max="5129" width="0" hidden="1" customWidth="1"/>
    <col min="5377" max="5377" width="42.08984375" customWidth="1"/>
    <col min="5378" max="5378" width="15.453125" customWidth="1"/>
    <col min="5379" max="5379" width="17.453125" customWidth="1"/>
    <col min="5380" max="5380" width="19.36328125" customWidth="1"/>
    <col min="5381" max="5385" width="0" hidden="1" customWidth="1"/>
    <col min="5633" max="5633" width="42.08984375" customWidth="1"/>
    <col min="5634" max="5634" width="15.453125" customWidth="1"/>
    <col min="5635" max="5635" width="17.453125" customWidth="1"/>
    <col min="5636" max="5636" width="19.36328125" customWidth="1"/>
    <col min="5637" max="5641" width="0" hidden="1" customWidth="1"/>
    <col min="5889" max="5889" width="42.08984375" customWidth="1"/>
    <col min="5890" max="5890" width="15.453125" customWidth="1"/>
    <col min="5891" max="5891" width="17.453125" customWidth="1"/>
    <col min="5892" max="5892" width="19.36328125" customWidth="1"/>
    <col min="5893" max="5897" width="0" hidden="1" customWidth="1"/>
    <col min="6145" max="6145" width="42.08984375" customWidth="1"/>
    <col min="6146" max="6146" width="15.453125" customWidth="1"/>
    <col min="6147" max="6147" width="17.453125" customWidth="1"/>
    <col min="6148" max="6148" width="19.36328125" customWidth="1"/>
    <col min="6149" max="6153" width="0" hidden="1" customWidth="1"/>
    <col min="6401" max="6401" width="42.08984375" customWidth="1"/>
    <col min="6402" max="6402" width="15.453125" customWidth="1"/>
    <col min="6403" max="6403" width="17.453125" customWidth="1"/>
    <col min="6404" max="6404" width="19.36328125" customWidth="1"/>
    <col min="6405" max="6409" width="0" hidden="1" customWidth="1"/>
    <col min="6657" max="6657" width="42.08984375" customWidth="1"/>
    <col min="6658" max="6658" width="15.453125" customWidth="1"/>
    <col min="6659" max="6659" width="17.453125" customWidth="1"/>
    <col min="6660" max="6660" width="19.36328125" customWidth="1"/>
    <col min="6661" max="6665" width="0" hidden="1" customWidth="1"/>
    <col min="6913" max="6913" width="42.08984375" customWidth="1"/>
    <col min="6914" max="6914" width="15.453125" customWidth="1"/>
    <col min="6915" max="6915" width="17.453125" customWidth="1"/>
    <col min="6916" max="6916" width="19.36328125" customWidth="1"/>
    <col min="6917" max="6921" width="0" hidden="1" customWidth="1"/>
    <col min="7169" max="7169" width="42.08984375" customWidth="1"/>
    <col min="7170" max="7170" width="15.453125" customWidth="1"/>
    <col min="7171" max="7171" width="17.453125" customWidth="1"/>
    <col min="7172" max="7172" width="19.36328125" customWidth="1"/>
    <col min="7173" max="7177" width="0" hidden="1" customWidth="1"/>
    <col min="7425" max="7425" width="42.08984375" customWidth="1"/>
    <col min="7426" max="7426" width="15.453125" customWidth="1"/>
    <col min="7427" max="7427" width="17.453125" customWidth="1"/>
    <col min="7428" max="7428" width="19.36328125" customWidth="1"/>
    <col min="7429" max="7433" width="0" hidden="1" customWidth="1"/>
    <col min="7681" max="7681" width="42.08984375" customWidth="1"/>
    <col min="7682" max="7682" width="15.453125" customWidth="1"/>
    <col min="7683" max="7683" width="17.453125" customWidth="1"/>
    <col min="7684" max="7684" width="19.36328125" customWidth="1"/>
    <col min="7685" max="7689" width="0" hidden="1" customWidth="1"/>
    <col min="7937" max="7937" width="42.08984375" customWidth="1"/>
    <col min="7938" max="7938" width="15.453125" customWidth="1"/>
    <col min="7939" max="7939" width="17.453125" customWidth="1"/>
    <col min="7940" max="7940" width="19.36328125" customWidth="1"/>
    <col min="7941" max="7945" width="0" hidden="1" customWidth="1"/>
    <col min="8193" max="8193" width="42.08984375" customWidth="1"/>
    <col min="8194" max="8194" width="15.453125" customWidth="1"/>
    <col min="8195" max="8195" width="17.453125" customWidth="1"/>
    <col min="8196" max="8196" width="19.36328125" customWidth="1"/>
    <col min="8197" max="8201" width="0" hidden="1" customWidth="1"/>
    <col min="8449" max="8449" width="42.08984375" customWidth="1"/>
    <col min="8450" max="8450" width="15.453125" customWidth="1"/>
    <col min="8451" max="8451" width="17.453125" customWidth="1"/>
    <col min="8452" max="8452" width="19.36328125" customWidth="1"/>
    <col min="8453" max="8457" width="0" hidden="1" customWidth="1"/>
    <col min="8705" max="8705" width="42.08984375" customWidth="1"/>
    <col min="8706" max="8706" width="15.453125" customWidth="1"/>
    <col min="8707" max="8707" width="17.453125" customWidth="1"/>
    <col min="8708" max="8708" width="19.36328125" customWidth="1"/>
    <col min="8709" max="8713" width="0" hidden="1" customWidth="1"/>
    <col min="8961" max="8961" width="42.08984375" customWidth="1"/>
    <col min="8962" max="8962" width="15.453125" customWidth="1"/>
    <col min="8963" max="8963" width="17.453125" customWidth="1"/>
    <col min="8964" max="8964" width="19.36328125" customWidth="1"/>
    <col min="8965" max="8969" width="0" hidden="1" customWidth="1"/>
    <col min="9217" max="9217" width="42.08984375" customWidth="1"/>
    <col min="9218" max="9218" width="15.453125" customWidth="1"/>
    <col min="9219" max="9219" width="17.453125" customWidth="1"/>
    <col min="9220" max="9220" width="19.36328125" customWidth="1"/>
    <col min="9221" max="9225" width="0" hidden="1" customWidth="1"/>
    <col min="9473" max="9473" width="42.08984375" customWidth="1"/>
    <col min="9474" max="9474" width="15.453125" customWidth="1"/>
    <col min="9475" max="9475" width="17.453125" customWidth="1"/>
    <col min="9476" max="9476" width="19.36328125" customWidth="1"/>
    <col min="9477" max="9481" width="0" hidden="1" customWidth="1"/>
    <col min="9729" max="9729" width="42.08984375" customWidth="1"/>
    <col min="9730" max="9730" width="15.453125" customWidth="1"/>
    <col min="9731" max="9731" width="17.453125" customWidth="1"/>
    <col min="9732" max="9732" width="19.36328125" customWidth="1"/>
    <col min="9733" max="9737" width="0" hidden="1" customWidth="1"/>
    <col min="9985" max="9985" width="42.08984375" customWidth="1"/>
    <col min="9986" max="9986" width="15.453125" customWidth="1"/>
    <col min="9987" max="9987" width="17.453125" customWidth="1"/>
    <col min="9988" max="9988" width="19.36328125" customWidth="1"/>
    <col min="9989" max="9993" width="0" hidden="1" customWidth="1"/>
    <col min="10241" max="10241" width="42.08984375" customWidth="1"/>
    <col min="10242" max="10242" width="15.453125" customWidth="1"/>
    <col min="10243" max="10243" width="17.453125" customWidth="1"/>
    <col min="10244" max="10244" width="19.36328125" customWidth="1"/>
    <col min="10245" max="10249" width="0" hidden="1" customWidth="1"/>
    <col min="10497" max="10497" width="42.08984375" customWidth="1"/>
    <col min="10498" max="10498" width="15.453125" customWidth="1"/>
    <col min="10499" max="10499" width="17.453125" customWidth="1"/>
    <col min="10500" max="10500" width="19.36328125" customWidth="1"/>
    <col min="10501" max="10505" width="0" hidden="1" customWidth="1"/>
    <col min="10753" max="10753" width="42.08984375" customWidth="1"/>
    <col min="10754" max="10754" width="15.453125" customWidth="1"/>
    <col min="10755" max="10755" width="17.453125" customWidth="1"/>
    <col min="10756" max="10756" width="19.36328125" customWidth="1"/>
    <col min="10757" max="10761" width="0" hidden="1" customWidth="1"/>
    <col min="11009" max="11009" width="42.08984375" customWidth="1"/>
    <col min="11010" max="11010" width="15.453125" customWidth="1"/>
    <col min="11011" max="11011" width="17.453125" customWidth="1"/>
    <col min="11012" max="11012" width="19.36328125" customWidth="1"/>
    <col min="11013" max="11017" width="0" hidden="1" customWidth="1"/>
    <col min="11265" max="11265" width="42.08984375" customWidth="1"/>
    <col min="11266" max="11266" width="15.453125" customWidth="1"/>
    <col min="11267" max="11267" width="17.453125" customWidth="1"/>
    <col min="11268" max="11268" width="19.36328125" customWidth="1"/>
    <col min="11269" max="11273" width="0" hidden="1" customWidth="1"/>
    <col min="11521" max="11521" width="42.08984375" customWidth="1"/>
    <col min="11522" max="11522" width="15.453125" customWidth="1"/>
    <col min="11523" max="11523" width="17.453125" customWidth="1"/>
    <col min="11524" max="11524" width="19.36328125" customWidth="1"/>
    <col min="11525" max="11529" width="0" hidden="1" customWidth="1"/>
    <col min="11777" max="11777" width="42.08984375" customWidth="1"/>
    <col min="11778" max="11778" width="15.453125" customWidth="1"/>
    <col min="11779" max="11779" width="17.453125" customWidth="1"/>
    <col min="11780" max="11780" width="19.36328125" customWidth="1"/>
    <col min="11781" max="11785" width="0" hidden="1" customWidth="1"/>
    <col min="12033" max="12033" width="42.08984375" customWidth="1"/>
    <col min="12034" max="12034" width="15.453125" customWidth="1"/>
    <col min="12035" max="12035" width="17.453125" customWidth="1"/>
    <col min="12036" max="12036" width="19.36328125" customWidth="1"/>
    <col min="12037" max="12041" width="0" hidden="1" customWidth="1"/>
    <col min="12289" max="12289" width="42.08984375" customWidth="1"/>
    <col min="12290" max="12290" width="15.453125" customWidth="1"/>
    <col min="12291" max="12291" width="17.453125" customWidth="1"/>
    <col min="12292" max="12292" width="19.36328125" customWidth="1"/>
    <col min="12293" max="12297" width="0" hidden="1" customWidth="1"/>
    <col min="12545" max="12545" width="42.08984375" customWidth="1"/>
    <col min="12546" max="12546" width="15.453125" customWidth="1"/>
    <col min="12547" max="12547" width="17.453125" customWidth="1"/>
    <col min="12548" max="12548" width="19.36328125" customWidth="1"/>
    <col min="12549" max="12553" width="0" hidden="1" customWidth="1"/>
    <col min="12801" max="12801" width="42.08984375" customWidth="1"/>
    <col min="12802" max="12802" width="15.453125" customWidth="1"/>
    <col min="12803" max="12803" width="17.453125" customWidth="1"/>
    <col min="12804" max="12804" width="19.36328125" customWidth="1"/>
    <col min="12805" max="12809" width="0" hidden="1" customWidth="1"/>
    <col min="13057" max="13057" width="42.08984375" customWidth="1"/>
    <col min="13058" max="13058" width="15.453125" customWidth="1"/>
    <col min="13059" max="13059" width="17.453125" customWidth="1"/>
    <col min="13060" max="13060" width="19.36328125" customWidth="1"/>
    <col min="13061" max="13065" width="0" hidden="1" customWidth="1"/>
    <col min="13313" max="13313" width="42.08984375" customWidth="1"/>
    <col min="13314" max="13314" width="15.453125" customWidth="1"/>
    <col min="13315" max="13315" width="17.453125" customWidth="1"/>
    <col min="13316" max="13316" width="19.36328125" customWidth="1"/>
    <col min="13317" max="13321" width="0" hidden="1" customWidth="1"/>
    <col min="13569" max="13569" width="42.08984375" customWidth="1"/>
    <col min="13570" max="13570" width="15.453125" customWidth="1"/>
    <col min="13571" max="13571" width="17.453125" customWidth="1"/>
    <col min="13572" max="13572" width="19.36328125" customWidth="1"/>
    <col min="13573" max="13577" width="0" hidden="1" customWidth="1"/>
    <col min="13825" max="13825" width="42.08984375" customWidth="1"/>
    <col min="13826" max="13826" width="15.453125" customWidth="1"/>
    <col min="13827" max="13827" width="17.453125" customWidth="1"/>
    <col min="13828" max="13828" width="19.36328125" customWidth="1"/>
    <col min="13829" max="13833" width="0" hidden="1" customWidth="1"/>
    <col min="14081" max="14081" width="42.08984375" customWidth="1"/>
    <col min="14082" max="14082" width="15.453125" customWidth="1"/>
    <col min="14083" max="14083" width="17.453125" customWidth="1"/>
    <col min="14084" max="14084" width="19.36328125" customWidth="1"/>
    <col min="14085" max="14089" width="0" hidden="1" customWidth="1"/>
    <col min="14337" max="14337" width="42.08984375" customWidth="1"/>
    <col min="14338" max="14338" width="15.453125" customWidth="1"/>
    <col min="14339" max="14339" width="17.453125" customWidth="1"/>
    <col min="14340" max="14340" width="19.36328125" customWidth="1"/>
    <col min="14341" max="14345" width="0" hidden="1" customWidth="1"/>
    <col min="14593" max="14593" width="42.08984375" customWidth="1"/>
    <col min="14594" max="14594" width="15.453125" customWidth="1"/>
    <col min="14595" max="14595" width="17.453125" customWidth="1"/>
    <col min="14596" max="14596" width="19.36328125" customWidth="1"/>
    <col min="14597" max="14601" width="0" hidden="1" customWidth="1"/>
    <col min="14849" max="14849" width="42.08984375" customWidth="1"/>
    <col min="14850" max="14850" width="15.453125" customWidth="1"/>
    <col min="14851" max="14851" width="17.453125" customWidth="1"/>
    <col min="14852" max="14852" width="19.36328125" customWidth="1"/>
    <col min="14853" max="14857" width="0" hidden="1" customWidth="1"/>
    <col min="15105" max="15105" width="42.08984375" customWidth="1"/>
    <col min="15106" max="15106" width="15.453125" customWidth="1"/>
    <col min="15107" max="15107" width="17.453125" customWidth="1"/>
    <col min="15108" max="15108" width="19.36328125" customWidth="1"/>
    <col min="15109" max="15113" width="0" hidden="1" customWidth="1"/>
    <col min="15361" max="15361" width="42.08984375" customWidth="1"/>
    <col min="15362" max="15362" width="15.453125" customWidth="1"/>
    <col min="15363" max="15363" width="17.453125" customWidth="1"/>
    <col min="15364" max="15364" width="19.36328125" customWidth="1"/>
    <col min="15365" max="15369" width="0" hidden="1" customWidth="1"/>
    <col min="15617" max="15617" width="42.08984375" customWidth="1"/>
    <col min="15618" max="15618" width="15.453125" customWidth="1"/>
    <col min="15619" max="15619" width="17.453125" customWidth="1"/>
    <col min="15620" max="15620" width="19.36328125" customWidth="1"/>
    <col min="15621" max="15625" width="0" hidden="1" customWidth="1"/>
    <col min="15873" max="15873" width="42.08984375" customWidth="1"/>
    <col min="15874" max="15874" width="15.453125" customWidth="1"/>
    <col min="15875" max="15875" width="17.453125" customWidth="1"/>
    <col min="15876" max="15876" width="19.36328125" customWidth="1"/>
    <col min="15877" max="15881" width="0" hidden="1" customWidth="1"/>
    <col min="16129" max="16129" width="42.08984375" customWidth="1"/>
    <col min="16130" max="16130" width="15.453125" customWidth="1"/>
    <col min="16131" max="16131" width="17.453125" customWidth="1"/>
    <col min="16132" max="16132" width="19.36328125" customWidth="1"/>
    <col min="16133" max="16137" width="0" hidden="1" customWidth="1"/>
  </cols>
  <sheetData>
    <row r="2" spans="1:4" ht="15.5" x14ac:dyDescent="0.35">
      <c r="A2" s="1" t="s">
        <v>0</v>
      </c>
      <c r="B2" s="1"/>
      <c r="C2" s="1"/>
      <c r="D2" s="1"/>
    </row>
    <row r="3" spans="1:4" ht="15.5" x14ac:dyDescent="0.35">
      <c r="A3" s="1" t="s">
        <v>1</v>
      </c>
      <c r="B3" s="1"/>
      <c r="C3" s="1"/>
      <c r="D3" s="1"/>
    </row>
    <row r="4" spans="1:4" ht="15.5" x14ac:dyDescent="0.35">
      <c r="A4" s="1" t="s">
        <v>2</v>
      </c>
      <c r="B4" s="1"/>
      <c r="C4" s="1"/>
      <c r="D4" s="1"/>
    </row>
    <row r="8" spans="1:4" ht="13" x14ac:dyDescent="0.3">
      <c r="B8" s="2" t="s">
        <v>3</v>
      </c>
      <c r="C8" s="2" t="s">
        <v>4</v>
      </c>
      <c r="D8" s="2" t="s">
        <v>5</v>
      </c>
    </row>
    <row r="9" spans="1:4" ht="13" x14ac:dyDescent="0.3">
      <c r="B9" s="3">
        <v>43465</v>
      </c>
      <c r="C9" s="4" t="s">
        <v>6</v>
      </c>
      <c r="D9" s="3">
        <v>43830</v>
      </c>
    </row>
    <row r="11" spans="1:4" ht="13" x14ac:dyDescent="0.3">
      <c r="A11" s="5" t="s">
        <v>7</v>
      </c>
    </row>
    <row r="13" spans="1:4" ht="13" x14ac:dyDescent="0.3">
      <c r="A13" s="6" t="s">
        <v>8</v>
      </c>
    </row>
    <row r="14" spans="1:4" x14ac:dyDescent="0.25">
      <c r="A14" t="s">
        <v>9</v>
      </c>
      <c r="B14" s="7">
        <v>11677.82</v>
      </c>
      <c r="C14" s="7"/>
      <c r="D14" s="7">
        <f>SUM(B14+C14)</f>
        <v>11677.82</v>
      </c>
    </row>
    <row r="15" spans="1:4" x14ac:dyDescent="0.25">
      <c r="A15" t="s">
        <v>10</v>
      </c>
      <c r="B15" s="7"/>
      <c r="C15" s="7">
        <f>4586.21-C16</f>
        <v>4436.21</v>
      </c>
      <c r="D15" s="7">
        <f>SUM(B15+C15)</f>
        <v>4436.21</v>
      </c>
    </row>
    <row r="16" spans="1:4" x14ac:dyDescent="0.25">
      <c r="A16" t="s">
        <v>11</v>
      </c>
      <c r="B16" s="7"/>
      <c r="C16" s="7">
        <v>150</v>
      </c>
      <c r="D16" s="7">
        <f>SUM(B16+C16)</f>
        <v>150</v>
      </c>
    </row>
    <row r="17" spans="1:7" x14ac:dyDescent="0.25">
      <c r="A17" t="s">
        <v>12</v>
      </c>
      <c r="B17" s="8"/>
      <c r="C17" s="9">
        <v>-4614.0600000000004</v>
      </c>
      <c r="D17" s="9">
        <f>SUM(B17+C17)</f>
        <v>-4614.0600000000004</v>
      </c>
    </row>
    <row r="18" spans="1:7" ht="13" x14ac:dyDescent="0.3">
      <c r="A18" s="6" t="s">
        <v>13</v>
      </c>
      <c r="B18" s="10">
        <f>SUM(B14:B17)</f>
        <v>11677.82</v>
      </c>
      <c r="C18" s="10">
        <f>SUM(C14:C17)</f>
        <v>-27.850000000000364</v>
      </c>
      <c r="D18" s="10">
        <f>SUM(B18+C18)</f>
        <v>11649.97</v>
      </c>
      <c r="E18" s="7">
        <f>10355.66+275-280.53</f>
        <v>10350.129999999999</v>
      </c>
      <c r="F18" s="7">
        <f>E18-D18</f>
        <v>-1299.8400000000001</v>
      </c>
      <c r="G18" t="s">
        <v>14</v>
      </c>
    </row>
    <row r="19" spans="1:7" x14ac:dyDescent="0.25">
      <c r="B19" s="7"/>
      <c r="C19" s="11"/>
      <c r="D19" s="11"/>
      <c r="E19" s="7">
        <f>14578.3-14094.02</f>
        <v>484.27999999999884</v>
      </c>
    </row>
    <row r="20" spans="1:7" ht="13" x14ac:dyDescent="0.3">
      <c r="A20" s="6" t="s">
        <v>15</v>
      </c>
      <c r="B20" s="7"/>
      <c r="C20" s="11"/>
      <c r="D20" s="11"/>
      <c r="E20" s="7"/>
      <c r="F20">
        <f>302.35+203.75</f>
        <v>506.1</v>
      </c>
      <c r="G20">
        <f>506.1-484.28</f>
        <v>21.82000000000005</v>
      </c>
    </row>
    <row r="21" spans="1:7" x14ac:dyDescent="0.25">
      <c r="A21" s="12" t="s">
        <v>16</v>
      </c>
      <c r="B21" s="7">
        <v>4540</v>
      </c>
      <c r="C21" s="11">
        <f>D21-B21</f>
        <v>1650</v>
      </c>
      <c r="D21" s="7">
        <v>6190</v>
      </c>
    </row>
    <row r="22" spans="1:7" x14ac:dyDescent="0.25">
      <c r="A22" s="12" t="s">
        <v>17</v>
      </c>
      <c r="B22" s="7">
        <v>0</v>
      </c>
      <c r="C22" s="11">
        <f>D22-B22</f>
        <v>126</v>
      </c>
      <c r="D22" s="7">
        <v>126</v>
      </c>
    </row>
    <row r="23" spans="1:7" x14ac:dyDescent="0.25">
      <c r="A23" t="s">
        <v>18</v>
      </c>
      <c r="B23" s="8">
        <v>150</v>
      </c>
      <c r="C23" s="9"/>
      <c r="D23" s="8">
        <f>SUM(B23:C23)</f>
        <v>150</v>
      </c>
    </row>
    <row r="24" spans="1:7" ht="13" x14ac:dyDescent="0.3">
      <c r="A24" s="6" t="s">
        <v>19</v>
      </c>
      <c r="B24" s="7">
        <f>SUM(B21:B23)</f>
        <v>4690</v>
      </c>
      <c r="C24" s="7">
        <f>SUM(C21:C23)</f>
        <v>1776</v>
      </c>
      <c r="D24" s="7">
        <f>SUM(D21:D23)</f>
        <v>6466</v>
      </c>
    </row>
    <row r="25" spans="1:7" ht="13" x14ac:dyDescent="0.3">
      <c r="A25" s="6"/>
      <c r="B25" s="8"/>
      <c r="C25" s="9"/>
      <c r="D25" s="9"/>
    </row>
    <row r="26" spans="1:7" ht="13" x14ac:dyDescent="0.3">
      <c r="A26" s="6" t="s">
        <v>20</v>
      </c>
      <c r="B26" s="10">
        <f>SUM(B18+B24)</f>
        <v>16367.82</v>
      </c>
      <c r="C26" s="10">
        <f>SUM(C18+C24)</f>
        <v>1748.1499999999996</v>
      </c>
      <c r="D26" s="10">
        <f>SUM(D18+D24)</f>
        <v>18115.97</v>
      </c>
    </row>
    <row r="27" spans="1:7" x14ac:dyDescent="0.25">
      <c r="B27" s="7"/>
      <c r="C27" s="11"/>
      <c r="D27" s="11"/>
    </row>
    <row r="28" spans="1:7" ht="13" x14ac:dyDescent="0.3">
      <c r="A28" s="5" t="s">
        <v>21</v>
      </c>
      <c r="B28" s="7"/>
      <c r="C28" s="11"/>
      <c r="D28" s="11"/>
    </row>
    <row r="29" spans="1:7" x14ac:dyDescent="0.25">
      <c r="B29" s="7"/>
      <c r="C29" s="11"/>
      <c r="D29" s="11"/>
    </row>
    <row r="30" spans="1:7" ht="13" x14ac:dyDescent="0.3">
      <c r="A30" s="6" t="s">
        <v>22</v>
      </c>
      <c r="B30" s="7">
        <v>0</v>
      </c>
      <c r="C30" s="7">
        <v>0</v>
      </c>
      <c r="D30" s="7">
        <f>SUM(B30:C30)</f>
        <v>0</v>
      </c>
    </row>
    <row r="31" spans="1:7" x14ac:dyDescent="0.25">
      <c r="B31" s="8"/>
      <c r="C31" s="9"/>
      <c r="D31" s="8"/>
    </row>
    <row r="32" spans="1:7" ht="13" x14ac:dyDescent="0.3">
      <c r="A32" s="6" t="s">
        <v>23</v>
      </c>
      <c r="B32" s="10">
        <f>SUM(B30:B30)</f>
        <v>0</v>
      </c>
      <c r="C32" s="10">
        <f>SUM(C30:C30)</f>
        <v>0</v>
      </c>
      <c r="D32" s="10">
        <f>SUM(D30:D30)</f>
        <v>0</v>
      </c>
      <c r="F32" s="7"/>
    </row>
    <row r="33" spans="1:6" x14ac:dyDescent="0.25">
      <c r="B33" s="7"/>
      <c r="C33" s="11"/>
      <c r="D33" s="7"/>
    </row>
    <row r="34" spans="1:6" ht="13" x14ac:dyDescent="0.3">
      <c r="A34" s="5" t="s">
        <v>24</v>
      </c>
      <c r="B34" s="7"/>
      <c r="C34" s="11"/>
      <c r="D34" s="7"/>
    </row>
    <row r="35" spans="1:6" ht="13" x14ac:dyDescent="0.3">
      <c r="A35" s="6"/>
      <c r="B35" s="7"/>
      <c r="C35" s="11"/>
      <c r="D35" s="7" t="s">
        <v>25</v>
      </c>
    </row>
    <row r="36" spans="1:6" ht="13" x14ac:dyDescent="0.3">
      <c r="A36" s="6" t="s">
        <v>26</v>
      </c>
      <c r="B36" s="7"/>
      <c r="C36" s="11"/>
      <c r="D36" s="7"/>
    </row>
    <row r="37" spans="1:6" x14ac:dyDescent="0.25">
      <c r="A37" t="s">
        <v>27</v>
      </c>
      <c r="B37" s="7">
        <v>15040.13</v>
      </c>
      <c r="C37" s="11">
        <f>D37-B37</f>
        <v>3103.6900000000005</v>
      </c>
      <c r="D37" s="7">
        <f>D26-D38</f>
        <v>18143.82</v>
      </c>
      <c r="E37" s="7">
        <f>19534.02-3743.89</f>
        <v>15790.130000000001</v>
      </c>
    </row>
    <row r="38" spans="1:6" x14ac:dyDescent="0.25">
      <c r="A38" t="s">
        <v>28</v>
      </c>
      <c r="B38" s="7">
        <v>1327.69</v>
      </c>
      <c r="C38" s="11">
        <f>D38-B38</f>
        <v>-1355.54</v>
      </c>
      <c r="D38" s="7">
        <v>-27.85</v>
      </c>
    </row>
    <row r="39" spans="1:6" x14ac:dyDescent="0.25">
      <c r="B39" s="8"/>
      <c r="C39" s="9"/>
      <c r="D39" s="9"/>
    </row>
    <row r="40" spans="1:6" ht="13" x14ac:dyDescent="0.3">
      <c r="A40" s="6" t="s">
        <v>29</v>
      </c>
      <c r="B40" s="10">
        <f>SUM(B35:B39)</f>
        <v>16367.82</v>
      </c>
      <c r="C40" s="10">
        <f>SUM(C35:C39)</f>
        <v>1748.1500000000005</v>
      </c>
      <c r="D40" s="10">
        <f>SUM(D35:D39)</f>
        <v>18115.97</v>
      </c>
    </row>
    <row r="41" spans="1:6" ht="13" x14ac:dyDescent="0.3">
      <c r="B41" s="13"/>
      <c r="C41" s="13"/>
      <c r="D41" s="13"/>
    </row>
    <row r="42" spans="1:6" ht="13" x14ac:dyDescent="0.3">
      <c r="A42" s="6" t="s">
        <v>30</v>
      </c>
      <c r="B42" s="10">
        <f>SUM(B32+B40)</f>
        <v>16367.82</v>
      </c>
      <c r="C42" s="10">
        <f>SUM(C32+C40)</f>
        <v>1748.1500000000005</v>
      </c>
      <c r="D42" s="10">
        <f>SUM(D32+D40)</f>
        <v>18115.97</v>
      </c>
      <c r="F42" s="7"/>
    </row>
    <row r="45" spans="1:6" x14ac:dyDescent="0.25">
      <c r="D45" s="7"/>
    </row>
  </sheetData>
  <mergeCells count="3">
    <mergeCell ref="A2:D2"/>
    <mergeCell ref="A3:D3"/>
    <mergeCell ref="A4:D4"/>
  </mergeCells>
  <pageMargins left="0.25" right="0.2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A534-9535-44D3-933B-7310FEF0F775}">
  <dimension ref="A2:C38"/>
  <sheetViews>
    <sheetView workbookViewId="0">
      <selection activeCell="D34" sqref="D34"/>
    </sheetView>
  </sheetViews>
  <sheetFormatPr defaultRowHeight="12.5" x14ac:dyDescent="0.25"/>
  <cols>
    <col min="1" max="1" width="50" customWidth="1"/>
    <col min="2" max="2" width="13.54296875" customWidth="1"/>
  </cols>
  <sheetData>
    <row r="2" spans="1:3" ht="15.5" x14ac:dyDescent="0.35">
      <c r="A2" s="1" t="s">
        <v>0</v>
      </c>
      <c r="B2" s="1"/>
    </row>
    <row r="3" spans="1:3" ht="15.5" x14ac:dyDescent="0.35">
      <c r="A3" s="1" t="s">
        <v>31</v>
      </c>
      <c r="B3" s="1"/>
    </row>
    <row r="4" spans="1:3" ht="15.5" x14ac:dyDescent="0.35">
      <c r="A4" s="14" t="s">
        <v>32</v>
      </c>
      <c r="B4" s="1"/>
    </row>
    <row r="6" spans="1:3" ht="13" x14ac:dyDescent="0.3">
      <c r="B6" s="5" t="s">
        <v>33</v>
      </c>
      <c r="C6" s="15"/>
    </row>
    <row r="7" spans="1:3" ht="13" x14ac:dyDescent="0.3">
      <c r="B7" s="5" t="s">
        <v>6</v>
      </c>
      <c r="C7" s="15"/>
    </row>
    <row r="8" spans="1:3" ht="13" x14ac:dyDescent="0.3">
      <c r="A8" s="15" t="s">
        <v>34</v>
      </c>
    </row>
    <row r="10" spans="1:3" x14ac:dyDescent="0.25">
      <c r="A10" t="s">
        <v>35</v>
      </c>
      <c r="B10" s="7">
        <v>4200</v>
      </c>
      <c r="C10" s="7"/>
    </row>
    <row r="11" spans="1:3" x14ac:dyDescent="0.25">
      <c r="A11" t="s">
        <v>36</v>
      </c>
      <c r="B11" s="11">
        <v>0</v>
      </c>
      <c r="C11" s="7"/>
    </row>
    <row r="12" spans="1:3" x14ac:dyDescent="0.25">
      <c r="A12" s="12" t="s">
        <v>37</v>
      </c>
      <c r="B12" s="11">
        <v>150</v>
      </c>
      <c r="C12" s="7"/>
    </row>
    <row r="13" spans="1:3" x14ac:dyDescent="0.25">
      <c r="A13" t="s">
        <v>38</v>
      </c>
      <c r="B13" s="11">
        <v>0</v>
      </c>
      <c r="C13" s="7"/>
    </row>
    <row r="14" spans="1:3" x14ac:dyDescent="0.25">
      <c r="A14" t="s">
        <v>39</v>
      </c>
      <c r="B14" s="11"/>
      <c r="C14" s="7"/>
    </row>
    <row r="15" spans="1:3" x14ac:dyDescent="0.25">
      <c r="A15" t="s">
        <v>40</v>
      </c>
      <c r="B15" s="9">
        <v>236.21</v>
      </c>
      <c r="C15" s="7"/>
    </row>
    <row r="16" spans="1:3" ht="13" x14ac:dyDescent="0.3">
      <c r="A16" s="6" t="s">
        <v>41</v>
      </c>
      <c r="B16" s="10">
        <f>SUM(B10:B15)</f>
        <v>4586.21</v>
      </c>
      <c r="C16" s="7"/>
    </row>
    <row r="17" spans="1:3" x14ac:dyDescent="0.25">
      <c r="B17" s="7"/>
      <c r="C17" s="7"/>
    </row>
    <row r="18" spans="1:3" x14ac:dyDescent="0.25">
      <c r="B18" s="7"/>
      <c r="C18" s="7"/>
    </row>
    <row r="19" spans="1:3" ht="13" x14ac:dyDescent="0.3">
      <c r="A19" s="15" t="s">
        <v>42</v>
      </c>
      <c r="B19" s="7"/>
      <c r="C19" s="7"/>
    </row>
    <row r="20" spans="1:3" x14ac:dyDescent="0.25">
      <c r="B20" s="7"/>
      <c r="C20" s="7"/>
    </row>
    <row r="21" spans="1:3" ht="13" x14ac:dyDescent="0.3">
      <c r="A21" s="6" t="s">
        <v>43</v>
      </c>
      <c r="B21" s="7"/>
      <c r="C21" s="7"/>
    </row>
    <row r="22" spans="1:3" x14ac:dyDescent="0.25">
      <c r="A22" t="s">
        <v>44</v>
      </c>
      <c r="B22" s="7">
        <v>3366.36</v>
      </c>
      <c r="C22" s="7"/>
    </row>
    <row r="23" spans="1:3" x14ac:dyDescent="0.25">
      <c r="B23" s="7"/>
      <c r="C23" s="7"/>
    </row>
    <row r="24" spans="1:3" ht="13" x14ac:dyDescent="0.3">
      <c r="A24" s="6" t="s">
        <v>45</v>
      </c>
      <c r="B24" s="7"/>
      <c r="C24" s="7"/>
    </row>
    <row r="25" spans="1:3" x14ac:dyDescent="0.25">
      <c r="A25" t="s">
        <v>46</v>
      </c>
      <c r="B25" s="11">
        <v>0</v>
      </c>
      <c r="C25" s="7"/>
    </row>
    <row r="26" spans="1:3" x14ac:dyDescent="0.25">
      <c r="B26" s="11"/>
      <c r="C26" s="7"/>
    </row>
    <row r="27" spans="1:3" ht="13" x14ac:dyDescent="0.3">
      <c r="A27" s="6" t="s">
        <v>47</v>
      </c>
      <c r="B27" s="11"/>
      <c r="C27" s="7"/>
    </row>
    <row r="28" spans="1:3" x14ac:dyDescent="0.25">
      <c r="A28" t="s">
        <v>48</v>
      </c>
      <c r="B28" s="11"/>
      <c r="C28" s="7"/>
    </row>
    <row r="29" spans="1:3" x14ac:dyDescent="0.25">
      <c r="A29" t="s">
        <v>49</v>
      </c>
      <c r="B29" s="11">
        <v>118</v>
      </c>
      <c r="C29" s="7"/>
    </row>
    <row r="30" spans="1:3" x14ac:dyDescent="0.25">
      <c r="A30" t="s">
        <v>50</v>
      </c>
      <c r="B30" s="11">
        <v>900</v>
      </c>
      <c r="C30" s="7"/>
    </row>
    <row r="31" spans="1:3" x14ac:dyDescent="0.25">
      <c r="A31" t="s">
        <v>51</v>
      </c>
      <c r="B31" s="11">
        <v>107.89</v>
      </c>
      <c r="C31" s="7"/>
    </row>
    <row r="32" spans="1:3" x14ac:dyDescent="0.25">
      <c r="A32" s="12" t="s">
        <v>52</v>
      </c>
      <c r="B32" s="11"/>
      <c r="C32" s="7"/>
    </row>
    <row r="33" spans="1:3" x14ac:dyDescent="0.25">
      <c r="A33" t="s">
        <v>55</v>
      </c>
      <c r="B33" s="11"/>
      <c r="C33" s="7"/>
    </row>
    <row r="34" spans="1:3" x14ac:dyDescent="0.25">
      <c r="A34" t="s">
        <v>56</v>
      </c>
      <c r="B34" s="11">
        <v>121.81</v>
      </c>
      <c r="C34" s="7"/>
    </row>
    <row r="35" spans="1:3" x14ac:dyDescent="0.25">
      <c r="B35" s="8"/>
      <c r="C35" s="7"/>
    </row>
    <row r="36" spans="1:3" ht="13" x14ac:dyDescent="0.3">
      <c r="A36" s="6" t="s">
        <v>53</v>
      </c>
      <c r="B36" s="10">
        <f>SUM(B22:B35)</f>
        <v>4614.0600000000013</v>
      </c>
      <c r="C36" s="7"/>
    </row>
    <row r="37" spans="1:3" ht="13" x14ac:dyDescent="0.3">
      <c r="B37" s="16"/>
      <c r="C37" s="7"/>
    </row>
    <row r="38" spans="1:3" ht="13" x14ac:dyDescent="0.3">
      <c r="A38" s="6" t="s">
        <v>54</v>
      </c>
      <c r="B38" s="10">
        <f>B16-B36</f>
        <v>-27.850000000001273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CFC6-1156-4095-9514-2139264801EE}">
  <dimension ref="A1:Q35"/>
  <sheetViews>
    <sheetView topLeftCell="B1" zoomScale="78" zoomScaleNormal="78" workbookViewId="0">
      <selection activeCell="C24" sqref="C24"/>
    </sheetView>
  </sheetViews>
  <sheetFormatPr defaultRowHeight="12.5" x14ac:dyDescent="0.25"/>
  <cols>
    <col min="1" max="1" width="34.453125" style="36" customWidth="1"/>
    <col min="2" max="2" width="17.6328125" bestFit="1" customWidth="1"/>
    <col min="3" max="3" width="11.81640625" customWidth="1"/>
    <col min="4" max="4" width="11.6328125" customWidth="1"/>
    <col min="5" max="5" width="10.54296875" customWidth="1"/>
    <col min="6" max="6" width="11.36328125" customWidth="1"/>
    <col min="7" max="7" width="10.1796875" customWidth="1"/>
    <col min="8" max="8" width="10" customWidth="1"/>
    <col min="9" max="9" width="9.7265625" customWidth="1"/>
    <col min="10" max="10" width="10.08984375" customWidth="1"/>
    <col min="11" max="11" width="9.7265625" customWidth="1"/>
    <col min="12" max="12" width="10.81640625" customWidth="1"/>
    <col min="13" max="13" width="11" customWidth="1"/>
    <col min="14" max="14" width="9.26953125" customWidth="1"/>
    <col min="15" max="15" width="11.453125" customWidth="1"/>
    <col min="16" max="16" width="14.453125" customWidth="1"/>
    <col min="17" max="17" width="12.36328125" customWidth="1"/>
  </cols>
  <sheetData>
    <row r="1" spans="1:17" ht="14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ht="13" x14ac:dyDescent="0.3">
      <c r="A2" s="18" t="s">
        <v>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7" ht="13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7" ht="13" x14ac:dyDescent="0.3">
      <c r="A4" s="3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ht="13" x14ac:dyDescent="0.3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7" ht="13" x14ac:dyDescent="0.3">
      <c r="B6" s="6"/>
      <c r="C6" s="19">
        <v>43496</v>
      </c>
      <c r="D6" s="19">
        <v>43497</v>
      </c>
      <c r="E6" s="19">
        <v>43525</v>
      </c>
      <c r="F6" s="19">
        <v>43556</v>
      </c>
      <c r="G6" s="19">
        <v>43586</v>
      </c>
      <c r="H6" s="19">
        <v>43617</v>
      </c>
      <c r="I6" s="19">
        <v>43647</v>
      </c>
      <c r="J6" s="19">
        <v>43678</v>
      </c>
      <c r="K6" s="19">
        <v>43709</v>
      </c>
      <c r="L6" s="19">
        <v>43739</v>
      </c>
      <c r="M6" s="19">
        <v>43770</v>
      </c>
      <c r="N6" s="19">
        <v>43800</v>
      </c>
      <c r="O6" s="4" t="s">
        <v>58</v>
      </c>
      <c r="P6" s="34" t="s">
        <v>80</v>
      </c>
      <c r="Q6" s="6"/>
    </row>
    <row r="7" spans="1:17" ht="13" x14ac:dyDescent="0.3">
      <c r="A7" s="6" t="s">
        <v>59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10">
        <v>11677.82</v>
      </c>
      <c r="Q7" s="35">
        <v>43465</v>
      </c>
    </row>
    <row r="8" spans="1:17" x14ac:dyDescent="0.25">
      <c r="A8" s="36" t="s">
        <v>35</v>
      </c>
      <c r="B8" s="23">
        <v>2019</v>
      </c>
      <c r="C8" s="7"/>
      <c r="D8" s="7"/>
      <c r="E8" s="7">
        <f>2250-E9-E10</f>
        <v>1950</v>
      </c>
      <c r="F8" s="7">
        <f>1425-F9</f>
        <v>1275</v>
      </c>
      <c r="G8" s="7"/>
      <c r="H8" s="7">
        <v>375</v>
      </c>
      <c r="I8" s="7"/>
      <c r="J8" s="7"/>
      <c r="K8" s="7"/>
      <c r="L8" s="7"/>
      <c r="M8" s="7"/>
      <c r="N8" s="7"/>
      <c r="O8" s="22">
        <f t="shared" ref="O8:O13" si="0">SUM(C8:N8)</f>
        <v>3600</v>
      </c>
    </row>
    <row r="9" spans="1:17" x14ac:dyDescent="0.25">
      <c r="A9" s="36" t="s">
        <v>35</v>
      </c>
      <c r="B9" s="23">
        <v>2018</v>
      </c>
      <c r="C9" s="7"/>
      <c r="D9" s="7"/>
      <c r="E9" s="7">
        <v>150</v>
      </c>
      <c r="F9" s="7">
        <v>150</v>
      </c>
      <c r="G9" s="7"/>
      <c r="H9" s="7"/>
      <c r="I9" s="7"/>
      <c r="J9" s="7">
        <v>150</v>
      </c>
      <c r="K9" s="7">
        <v>150</v>
      </c>
      <c r="L9" s="7"/>
      <c r="M9" s="7"/>
      <c r="N9" s="7"/>
      <c r="O9" s="22">
        <f t="shared" si="0"/>
        <v>600</v>
      </c>
    </row>
    <row r="10" spans="1:17" x14ac:dyDescent="0.25">
      <c r="A10" s="36" t="s">
        <v>35</v>
      </c>
      <c r="B10" s="23" t="s">
        <v>60</v>
      </c>
      <c r="C10" s="7"/>
      <c r="D10" s="7"/>
      <c r="E10" s="7">
        <v>150</v>
      </c>
      <c r="F10" s="11"/>
      <c r="G10" s="11"/>
      <c r="H10" s="11"/>
      <c r="I10" s="11"/>
      <c r="J10" s="11"/>
      <c r="K10" s="11"/>
      <c r="L10" s="11"/>
      <c r="M10" s="11"/>
      <c r="N10" s="11"/>
      <c r="O10" s="24">
        <f t="shared" si="0"/>
        <v>150</v>
      </c>
    </row>
    <row r="11" spans="1:17" x14ac:dyDescent="0.25">
      <c r="A11" s="36" t="s">
        <v>38</v>
      </c>
      <c r="B11" s="25"/>
      <c r="C11" s="7"/>
      <c r="D11" s="7"/>
      <c r="E11" s="7"/>
      <c r="F11" s="11"/>
      <c r="G11" s="11"/>
      <c r="H11" s="11"/>
      <c r="I11" s="11"/>
      <c r="J11" s="11"/>
      <c r="K11" s="11"/>
      <c r="L11" s="11"/>
      <c r="M11" s="11"/>
      <c r="N11" s="11"/>
      <c r="O11" s="24">
        <f t="shared" si="0"/>
        <v>0</v>
      </c>
    </row>
    <row r="12" spans="1:17" x14ac:dyDescent="0.25">
      <c r="A12" s="36" t="s">
        <v>61</v>
      </c>
      <c r="B12" s="25"/>
      <c r="C12" s="7"/>
      <c r="D12" s="7"/>
      <c r="E12" s="7"/>
      <c r="F12" s="11"/>
      <c r="G12" s="11"/>
      <c r="H12" s="11"/>
      <c r="I12" s="11"/>
      <c r="J12" s="11"/>
      <c r="K12" s="11"/>
      <c r="L12" s="11"/>
      <c r="M12" s="11"/>
      <c r="N12" s="11"/>
      <c r="O12" s="24">
        <f t="shared" si="0"/>
        <v>0</v>
      </c>
    </row>
    <row r="13" spans="1:17" x14ac:dyDescent="0.25">
      <c r="A13" s="36" t="s">
        <v>62</v>
      </c>
      <c r="B13" s="26"/>
      <c r="C13" s="8"/>
      <c r="D13" s="8"/>
      <c r="E13" s="8"/>
      <c r="F13" s="9">
        <v>236.21</v>
      </c>
      <c r="G13" s="9"/>
      <c r="H13" s="9"/>
      <c r="I13" s="9"/>
      <c r="J13" s="9"/>
      <c r="K13" s="9"/>
      <c r="L13" s="9"/>
      <c r="M13" s="9"/>
      <c r="N13" s="9"/>
      <c r="O13" s="27">
        <f t="shared" si="0"/>
        <v>236.21</v>
      </c>
    </row>
    <row r="14" spans="1:17" ht="13" x14ac:dyDescent="0.3">
      <c r="A14" s="6" t="s">
        <v>63</v>
      </c>
      <c r="B14" s="28"/>
      <c r="C14" s="10">
        <f t="shared" ref="C14:O14" si="1">SUM(C8:C13)</f>
        <v>0</v>
      </c>
      <c r="D14" s="10">
        <f t="shared" si="1"/>
        <v>0</v>
      </c>
      <c r="E14" s="10">
        <f t="shared" si="1"/>
        <v>2250</v>
      </c>
      <c r="F14" s="10">
        <f t="shared" si="1"/>
        <v>1661.21</v>
      </c>
      <c r="G14" s="10">
        <f t="shared" si="1"/>
        <v>0</v>
      </c>
      <c r="H14" s="10">
        <f t="shared" si="1"/>
        <v>375</v>
      </c>
      <c r="I14" s="10">
        <f t="shared" si="1"/>
        <v>0</v>
      </c>
      <c r="J14" s="10">
        <f t="shared" si="1"/>
        <v>150</v>
      </c>
      <c r="K14" s="10">
        <f t="shared" si="1"/>
        <v>150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4586.21</v>
      </c>
      <c r="P14" s="6"/>
      <c r="Q14" s="6"/>
    </row>
    <row r="15" spans="1:17" x14ac:dyDescent="0.25">
      <c r="B15" s="26"/>
      <c r="C15" s="20"/>
      <c r="D15" s="29"/>
      <c r="E15" s="20"/>
      <c r="F15" s="29"/>
      <c r="G15" s="20"/>
      <c r="H15" s="20"/>
      <c r="I15" s="20"/>
      <c r="J15" s="20"/>
      <c r="K15" s="20"/>
      <c r="L15" s="20"/>
      <c r="M15" s="20"/>
      <c r="N15" s="20"/>
      <c r="O15" s="21"/>
    </row>
    <row r="16" spans="1:17" ht="13" x14ac:dyDescent="0.3">
      <c r="A16" s="6" t="s">
        <v>42</v>
      </c>
      <c r="B16" s="26"/>
      <c r="C16" s="20"/>
      <c r="D16" s="20"/>
      <c r="E16" s="30"/>
      <c r="F16" s="20"/>
      <c r="G16" s="20" t="s">
        <v>64</v>
      </c>
      <c r="H16" s="29"/>
      <c r="I16" s="20"/>
      <c r="J16" s="20"/>
      <c r="K16" s="31"/>
      <c r="L16" s="20"/>
      <c r="M16" s="20"/>
      <c r="N16" s="20"/>
      <c r="O16" s="21"/>
    </row>
    <row r="17" spans="1:17" x14ac:dyDescent="0.25">
      <c r="A17" s="36" t="s">
        <v>65</v>
      </c>
      <c r="B17" s="26"/>
      <c r="K17" s="12"/>
    </row>
    <row r="18" spans="1:17" x14ac:dyDescent="0.25">
      <c r="A18" s="36" t="s">
        <v>66</v>
      </c>
      <c r="B18" s="26" t="s">
        <v>67</v>
      </c>
      <c r="C18" s="7">
        <v>280.52999999999997</v>
      </c>
      <c r="D18" s="7">
        <v>280.52999999999997</v>
      </c>
      <c r="E18" s="7">
        <v>280.52999999999997</v>
      </c>
      <c r="F18" s="7">
        <v>280.52999999999997</v>
      </c>
      <c r="G18" s="7">
        <v>280.52999999999997</v>
      </c>
      <c r="H18" s="7">
        <v>280.52999999999997</v>
      </c>
      <c r="I18" s="7">
        <v>280.52999999999997</v>
      </c>
      <c r="J18" s="7">
        <v>280.52999999999997</v>
      </c>
      <c r="K18" s="7">
        <v>280.52999999999997</v>
      </c>
      <c r="L18" s="7">
        <v>280.52999999999997</v>
      </c>
      <c r="M18" s="7">
        <v>280.52999999999997</v>
      </c>
      <c r="N18" s="7">
        <v>280.52999999999997</v>
      </c>
      <c r="O18" s="7">
        <f t="shared" ref="O18:O27" si="2">SUM(C18:N18)</f>
        <v>3366.3599999999988</v>
      </c>
      <c r="Q18" s="7"/>
    </row>
    <row r="19" spans="1:17" x14ac:dyDescent="0.25">
      <c r="A19" s="36" t="s">
        <v>68</v>
      </c>
      <c r="B19" s="2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x14ac:dyDescent="0.25">
      <c r="A20" s="36" t="s">
        <v>45</v>
      </c>
      <c r="B20" s="2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x14ac:dyDescent="0.25">
      <c r="A21" s="36" t="s">
        <v>69</v>
      </c>
      <c r="B21" s="2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1">
        <f t="shared" si="2"/>
        <v>0</v>
      </c>
    </row>
    <row r="22" spans="1:17" x14ac:dyDescent="0.25">
      <c r="A22" s="36" t="s">
        <v>70</v>
      </c>
      <c r="B22" s="26" t="s">
        <v>71</v>
      </c>
      <c r="C22" s="7"/>
      <c r="D22" s="7"/>
      <c r="E22" s="7"/>
      <c r="F22" s="7"/>
      <c r="G22" s="11">
        <v>118</v>
      </c>
      <c r="H22" s="11"/>
      <c r="I22" s="11"/>
      <c r="J22" s="11"/>
      <c r="K22" s="11"/>
      <c r="L22" s="7"/>
      <c r="M22" s="7"/>
      <c r="N22" s="7"/>
      <c r="O22" s="11">
        <f t="shared" si="2"/>
        <v>118</v>
      </c>
    </row>
    <row r="23" spans="1:17" x14ac:dyDescent="0.25">
      <c r="A23" s="36" t="s">
        <v>72</v>
      </c>
      <c r="B23" s="26" t="s">
        <v>73</v>
      </c>
      <c r="C23" s="7"/>
      <c r="D23" s="7"/>
      <c r="E23" s="7"/>
      <c r="F23" s="7"/>
      <c r="G23" s="11"/>
      <c r="H23" s="11"/>
      <c r="I23" s="11"/>
      <c r="J23" s="11"/>
      <c r="K23" s="11"/>
      <c r="L23" s="7"/>
      <c r="M23" s="7">
        <v>900</v>
      </c>
      <c r="N23" s="7"/>
      <c r="O23" s="11">
        <f t="shared" si="2"/>
        <v>900</v>
      </c>
    </row>
    <row r="24" spans="1:17" x14ac:dyDescent="0.25">
      <c r="A24" s="36" t="s">
        <v>74</v>
      </c>
      <c r="B24" s="32" t="s">
        <v>75</v>
      </c>
      <c r="C24" s="7"/>
      <c r="D24" s="7"/>
      <c r="E24" s="7"/>
      <c r="F24" s="7">
        <v>107.89</v>
      </c>
      <c r="G24" s="7"/>
      <c r="H24" s="7"/>
      <c r="I24" s="7"/>
      <c r="J24" s="7"/>
      <c r="K24" s="7"/>
      <c r="L24" s="7"/>
      <c r="M24" s="7"/>
      <c r="N24" s="7"/>
      <c r="O24" s="11">
        <f t="shared" si="2"/>
        <v>107.89</v>
      </c>
    </row>
    <row r="25" spans="1:17" x14ac:dyDescent="0.25">
      <c r="A25" s="36" t="s">
        <v>76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1">
        <f t="shared" si="2"/>
        <v>0</v>
      </c>
    </row>
    <row r="26" spans="1:17" x14ac:dyDescent="0.25">
      <c r="A26" s="36" t="s">
        <v>77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1">
        <f t="shared" si="2"/>
        <v>0</v>
      </c>
    </row>
    <row r="27" spans="1:17" x14ac:dyDescent="0.25">
      <c r="A27" s="36" t="s">
        <v>78</v>
      </c>
      <c r="C27" s="7"/>
      <c r="D27" s="7"/>
      <c r="E27" s="7">
        <v>121.81</v>
      </c>
      <c r="F27" s="7"/>
      <c r="G27" s="7"/>
      <c r="H27" s="7"/>
      <c r="I27" s="7"/>
      <c r="J27" s="7"/>
      <c r="K27" s="7"/>
      <c r="L27" s="7"/>
      <c r="M27" s="7"/>
      <c r="N27" s="7"/>
      <c r="O27" s="11">
        <f t="shared" si="2"/>
        <v>121.81</v>
      </c>
    </row>
    <row r="28" spans="1:17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1"/>
    </row>
    <row r="29" spans="1:17" x14ac:dyDescent="0.25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9"/>
    </row>
    <row r="30" spans="1:17" ht="13" x14ac:dyDescent="0.3">
      <c r="A30" s="6" t="s">
        <v>79</v>
      </c>
      <c r="B30" s="6"/>
      <c r="C30" s="10">
        <f t="shared" ref="C30:O30" si="3">SUM(C18:C29)</f>
        <v>280.52999999999997</v>
      </c>
      <c r="D30" s="10">
        <f t="shared" si="3"/>
        <v>280.52999999999997</v>
      </c>
      <c r="E30" s="10">
        <f t="shared" si="3"/>
        <v>402.34</v>
      </c>
      <c r="F30" s="10">
        <f t="shared" si="3"/>
        <v>388.41999999999996</v>
      </c>
      <c r="G30" s="10">
        <f t="shared" si="3"/>
        <v>398.53</v>
      </c>
      <c r="H30" s="10">
        <f t="shared" si="3"/>
        <v>280.52999999999997</v>
      </c>
      <c r="I30" s="10">
        <f t="shared" si="3"/>
        <v>280.52999999999997</v>
      </c>
      <c r="J30" s="10">
        <f t="shared" si="3"/>
        <v>280.52999999999997</v>
      </c>
      <c r="K30" s="10">
        <f t="shared" si="3"/>
        <v>280.52999999999997</v>
      </c>
      <c r="L30" s="10">
        <f t="shared" si="3"/>
        <v>280.52999999999997</v>
      </c>
      <c r="M30" s="10">
        <f t="shared" si="3"/>
        <v>1180.53</v>
      </c>
      <c r="N30" s="10">
        <f t="shared" si="3"/>
        <v>280.52999999999997</v>
      </c>
      <c r="O30" s="10">
        <f t="shared" si="3"/>
        <v>4614.0599999999995</v>
      </c>
      <c r="P30" s="10"/>
      <c r="Q30" s="10"/>
    </row>
    <row r="31" spans="1:17" ht="13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3" x14ac:dyDescent="0.3">
      <c r="A32" s="6"/>
      <c r="B32" s="6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6"/>
      <c r="Q32" s="6"/>
    </row>
    <row r="33" spans="1:17" ht="13" x14ac:dyDescent="0.3">
      <c r="A33" s="6" t="s">
        <v>54</v>
      </c>
      <c r="B33" s="6"/>
      <c r="C33" s="10">
        <f t="shared" ref="C33:O33" si="4">SUM(C14-C30)</f>
        <v>-280.52999999999997</v>
      </c>
      <c r="D33" s="10">
        <f t="shared" si="4"/>
        <v>-280.52999999999997</v>
      </c>
      <c r="E33" s="10">
        <f t="shared" si="4"/>
        <v>1847.66</v>
      </c>
      <c r="F33" s="10">
        <f t="shared" si="4"/>
        <v>1272.79</v>
      </c>
      <c r="G33" s="10">
        <f t="shared" si="4"/>
        <v>-398.53</v>
      </c>
      <c r="H33" s="10">
        <f t="shared" si="4"/>
        <v>94.470000000000027</v>
      </c>
      <c r="I33" s="10">
        <f t="shared" si="4"/>
        <v>-280.52999999999997</v>
      </c>
      <c r="J33" s="10">
        <f t="shared" si="4"/>
        <v>-130.52999999999997</v>
      </c>
      <c r="K33" s="10">
        <f t="shared" si="4"/>
        <v>-130.52999999999997</v>
      </c>
      <c r="L33" s="10">
        <f t="shared" si="4"/>
        <v>-280.52999999999997</v>
      </c>
      <c r="M33" s="10">
        <f t="shared" si="4"/>
        <v>-1180.53</v>
      </c>
      <c r="N33" s="10">
        <f t="shared" si="4"/>
        <v>-280.52999999999997</v>
      </c>
      <c r="O33" s="10">
        <f t="shared" si="4"/>
        <v>-27.849999999999454</v>
      </c>
      <c r="P33" s="10">
        <f>P7+O14-O30</f>
        <v>11649.97</v>
      </c>
      <c r="Q33" s="38">
        <v>43830</v>
      </c>
    </row>
    <row r="35" spans="1:17" x14ac:dyDescent="0.25">
      <c r="P35" s="7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 Balance Sheet </vt:lpstr>
      <vt:lpstr>2019 Profit &amp; Loss Statement</vt:lpstr>
      <vt:lpstr>2019 GL Transactions</vt:lpstr>
      <vt:lpstr>'2019 Balance Sheet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 Pipes</dc:creator>
  <cp:lastModifiedBy>Connie  Pipes</cp:lastModifiedBy>
  <dcterms:created xsi:type="dcterms:W3CDTF">2020-04-04T23:24:32Z</dcterms:created>
  <dcterms:modified xsi:type="dcterms:W3CDTF">2020-04-04T23:44:53Z</dcterms:modified>
</cp:coreProperties>
</file>